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antaj" sheetId="1" state="visible" r:id="rId1"/>
    <sheet xmlns:r="http://schemas.openxmlformats.org/officeDocument/2006/relationships" name="Açıklama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TL&quot;"/>
  </numFmts>
  <fonts count="7">
    <font>
      <name val="Calibri"/>
      <family val="2"/>
      <color theme="1"/>
      <sz val="11"/>
      <scheme val="minor"/>
    </font>
    <font>
      <b val="1"/>
      <color rgb="00064E3B"/>
      <sz val="16"/>
    </font>
    <font>
      <b val="1"/>
    </font>
    <font>
      <color rgb="00374151"/>
      <sz val="9"/>
    </font>
    <font>
      <b val="1"/>
      <color rgb="00FFFFFF"/>
    </font>
    <font>
      <i val="1"/>
      <color rgb="00064E3B"/>
      <sz val="9"/>
    </font>
    <font>
      <b val="1"/>
      <color rgb="00064E3B"/>
      <sz val="14"/>
    </font>
  </fonts>
  <fills count="4">
    <fill>
      <patternFill/>
    </fill>
    <fill>
      <patternFill patternType="gray125"/>
    </fill>
    <fill>
      <patternFill patternType="solid">
        <fgColor rgb="00064E3B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0" fillId="3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center" vertical="center" wrapText="1"/>
    </xf>
    <xf numFmtId="164" fontId="2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7">
    <dxf>
      <fill>
        <patternFill patternType="solid">
          <fgColor rgb="00D1FAE5"/>
        </patternFill>
      </fill>
    </dxf>
    <dxf>
      <fill>
        <patternFill patternType="solid">
          <fgColor rgb="00E0E7FF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CE7F3"/>
        </patternFill>
      </fill>
    </dxf>
    <dxf>
      <fill>
        <patternFill patternType="solid">
          <fgColor rgb="00FEE2E2"/>
        </patternFill>
      </fill>
    </dxf>
    <dxf>
      <fill>
        <patternFill patternType="solid">
          <fgColor rgb="00FECACA"/>
        </patternFill>
      </fill>
    </dxf>
    <dxf>
      <fill>
        <patternFill patternType="solid">
          <fgColor rgb="00A7F3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qray.app/?utm_source=sablon&amp;utm_medium=excel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qray.app/?utm_source=sablon&amp;utm_medium=excel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Y32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4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  <col width="4.2" customWidth="1" min="33" max="33"/>
    <col width="4.2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  <col width="7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</cols>
  <sheetData>
    <row r="1">
      <c r="A1" s="1" t="inlineStr">
        <is>
          <t>Aylık Puantaj Cetveli</t>
        </is>
      </c>
    </row>
    <row r="2">
      <c r="A2" s="2" t="inlineStr">
        <is>
          <t>Ay / Yıl:</t>
        </is>
      </c>
      <c r="C2" t="inlineStr">
        <is>
          <t>Eylül 2026</t>
        </is>
      </c>
      <c r="E2" s="3" t="inlineStr">
        <is>
          <t>Kodlar: Ç = Çalıştı · HT = Hafta tatili · Yİ = Yıllık izin · R = Rapor · Üİ = Ücretsiz izin · D = Devamsız · GT = Genel tatilde çalıştı</t>
        </is>
      </c>
    </row>
    <row r="4" ht="48" customHeight="1">
      <c r="A4" s="4" t="inlineStr">
        <is>
          <t>No</t>
        </is>
      </c>
      <c r="B4" s="4" t="inlineStr">
        <is>
          <t>Ad Soyad</t>
        </is>
      </c>
      <c r="C4" s="4" t="inlineStr">
        <is>
          <t>Aylık Brüt Ücret</t>
        </is>
      </c>
      <c r="D4" s="4" t="inlineStr">
        <is>
          <t>1</t>
        </is>
      </c>
      <c r="E4" s="4" t="inlineStr">
        <is>
          <t>2</t>
        </is>
      </c>
      <c r="F4" s="4" t="inlineStr">
        <is>
          <t>3</t>
        </is>
      </c>
      <c r="G4" s="4" t="inlineStr">
        <is>
          <t>4</t>
        </is>
      </c>
      <c r="H4" s="4" t="inlineStr">
        <is>
          <t>5</t>
        </is>
      </c>
      <c r="I4" s="4" t="inlineStr">
        <is>
          <t>6</t>
        </is>
      </c>
      <c r="J4" s="4" t="inlineStr">
        <is>
          <t>7</t>
        </is>
      </c>
      <c r="K4" s="4" t="inlineStr">
        <is>
          <t>8</t>
        </is>
      </c>
      <c r="L4" s="4" t="inlineStr">
        <is>
          <t>9</t>
        </is>
      </c>
      <c r="M4" s="4" t="inlineStr">
        <is>
          <t>10</t>
        </is>
      </c>
      <c r="N4" s="4" t="inlineStr">
        <is>
          <t>11</t>
        </is>
      </c>
      <c r="O4" s="4" t="inlineStr">
        <is>
          <t>12</t>
        </is>
      </c>
      <c r="P4" s="4" t="inlineStr">
        <is>
          <t>13</t>
        </is>
      </c>
      <c r="Q4" s="4" t="inlineStr">
        <is>
          <t>14</t>
        </is>
      </c>
      <c r="R4" s="4" t="inlineStr">
        <is>
          <t>15</t>
        </is>
      </c>
      <c r="S4" s="4" t="inlineStr">
        <is>
          <t>16</t>
        </is>
      </c>
      <c r="T4" s="4" t="inlineStr">
        <is>
          <t>17</t>
        </is>
      </c>
      <c r="U4" s="4" t="inlineStr">
        <is>
          <t>18</t>
        </is>
      </c>
      <c r="V4" s="4" t="inlineStr">
        <is>
          <t>19</t>
        </is>
      </c>
      <c r="W4" s="4" t="inlineStr">
        <is>
          <t>20</t>
        </is>
      </c>
      <c r="X4" s="4" t="inlineStr">
        <is>
          <t>21</t>
        </is>
      </c>
      <c r="Y4" s="4" t="inlineStr">
        <is>
          <t>22</t>
        </is>
      </c>
      <c r="Z4" s="4" t="inlineStr">
        <is>
          <t>23</t>
        </is>
      </c>
      <c r="AA4" s="4" t="inlineStr">
        <is>
          <t>24</t>
        </is>
      </c>
      <c r="AB4" s="4" t="inlineStr">
        <is>
          <t>25</t>
        </is>
      </c>
      <c r="AC4" s="4" t="inlineStr">
        <is>
          <t>26</t>
        </is>
      </c>
      <c r="AD4" s="4" t="inlineStr">
        <is>
          <t>27</t>
        </is>
      </c>
      <c r="AE4" s="4" t="inlineStr">
        <is>
          <t>28</t>
        </is>
      </c>
      <c r="AF4" s="4" t="inlineStr">
        <is>
          <t>29</t>
        </is>
      </c>
      <c r="AG4" s="4" t="inlineStr">
        <is>
          <t>30</t>
        </is>
      </c>
      <c r="AH4" s="4" t="inlineStr">
        <is>
          <t>31</t>
        </is>
      </c>
      <c r="AI4" s="4" t="inlineStr">
        <is>
          <t>Ç</t>
        </is>
      </c>
      <c r="AJ4" s="4" t="inlineStr">
        <is>
          <t>HT</t>
        </is>
      </c>
      <c r="AK4" s="4" t="inlineStr">
        <is>
          <t>Yİ</t>
        </is>
      </c>
      <c r="AL4" s="4" t="inlineStr">
        <is>
          <t>R</t>
        </is>
      </c>
      <c r="AM4" s="4" t="inlineStr">
        <is>
          <t>Üİ</t>
        </is>
      </c>
      <c r="AN4" s="4" t="inlineStr">
        <is>
          <t>D</t>
        </is>
      </c>
      <c r="AO4" s="4" t="inlineStr">
        <is>
          <t>GT</t>
        </is>
      </c>
      <c r="AP4" s="4" t="inlineStr">
        <is>
          <t>Kesinti Günü (Üİ+D)</t>
        </is>
      </c>
      <c r="AQ4" s="4" t="inlineStr">
        <is>
          <t>Fazla Çalışma (saat)</t>
        </is>
      </c>
      <c r="AR4" s="4" t="inlineStr">
        <is>
          <t>Fazla Sürelerle (saat)</t>
        </is>
      </c>
      <c r="AS4" s="4" t="inlineStr">
        <is>
          <t>Saatlik Ücret</t>
        </is>
      </c>
      <c r="AT4" s="4" t="inlineStr">
        <is>
          <t>Günlük Ücret</t>
        </is>
      </c>
      <c r="AU4" s="4" t="inlineStr">
        <is>
          <t>Gün Karşılığı Brüt</t>
        </is>
      </c>
      <c r="AV4" s="4" t="inlineStr">
        <is>
          <t>Fazla Çalışma Ücreti (%50)</t>
        </is>
      </c>
      <c r="AW4" s="4" t="inlineStr">
        <is>
          <t>Fazla Sürelerle Ücreti (%25)</t>
        </is>
      </c>
      <c r="AX4" s="4" t="inlineStr">
        <is>
          <t>Genel Tatil Eki</t>
        </is>
      </c>
      <c r="AY4" s="4" t="inlineStr">
        <is>
          <t>Toplam Brüt Hakediş</t>
        </is>
      </c>
    </row>
    <row r="5">
      <c r="A5" s="5" t="n">
        <v>1</v>
      </c>
      <c r="B5" s="6" t="inlineStr">
        <is>
          <t>Örnek Personel</t>
        </is>
      </c>
      <c r="C5" s="7" t="n">
        <v>30000</v>
      </c>
      <c r="D5" s="5" t="inlineStr">
        <is>
          <t>Ç</t>
        </is>
      </c>
      <c r="E5" s="5" t="inlineStr">
        <is>
          <t>Ç</t>
        </is>
      </c>
      <c r="F5" s="5" t="inlineStr">
        <is>
          <t>Ç</t>
        </is>
      </c>
      <c r="G5" s="5" t="inlineStr">
        <is>
          <t>Ç</t>
        </is>
      </c>
      <c r="H5" s="5" t="inlineStr">
        <is>
          <t>Ç</t>
        </is>
      </c>
      <c r="I5" s="5" t="inlineStr">
        <is>
          <t>Ç</t>
        </is>
      </c>
      <c r="J5" s="5" t="inlineStr">
        <is>
          <t>HT</t>
        </is>
      </c>
      <c r="K5" s="5" t="inlineStr">
        <is>
          <t>Ç</t>
        </is>
      </c>
      <c r="L5" s="5" t="inlineStr">
        <is>
          <t>Ç</t>
        </is>
      </c>
      <c r="M5" s="5" t="inlineStr">
        <is>
          <t>Yİ</t>
        </is>
      </c>
      <c r="N5" s="5" t="inlineStr">
        <is>
          <t>Ç</t>
        </is>
      </c>
      <c r="O5" s="5" t="inlineStr">
        <is>
          <t>Ç</t>
        </is>
      </c>
      <c r="P5" s="5" t="inlineStr">
        <is>
          <t>Ç</t>
        </is>
      </c>
      <c r="Q5" s="5" t="inlineStr">
        <is>
          <t>HT</t>
        </is>
      </c>
      <c r="R5" s="5" t="inlineStr">
        <is>
          <t>Ç</t>
        </is>
      </c>
      <c r="S5" s="5" t="inlineStr">
        <is>
          <t>Ç</t>
        </is>
      </c>
      <c r="T5" s="5" t="inlineStr">
        <is>
          <t>Ç</t>
        </is>
      </c>
      <c r="U5" s="5" t="inlineStr">
        <is>
          <t>Üİ</t>
        </is>
      </c>
      <c r="V5" s="5" t="inlineStr">
        <is>
          <t>Ç</t>
        </is>
      </c>
      <c r="W5" s="5" t="inlineStr">
        <is>
          <t>Ç</t>
        </is>
      </c>
      <c r="X5" s="5" t="inlineStr">
        <is>
          <t>HT</t>
        </is>
      </c>
      <c r="Y5" s="5" t="inlineStr">
        <is>
          <t>Ç</t>
        </is>
      </c>
      <c r="Z5" s="5" t="inlineStr">
        <is>
          <t>Ç</t>
        </is>
      </c>
      <c r="AA5" s="5" t="inlineStr">
        <is>
          <t>Ç</t>
        </is>
      </c>
      <c r="AB5" s="5" t="inlineStr">
        <is>
          <t>Ç</t>
        </is>
      </c>
      <c r="AC5" s="5" t="inlineStr">
        <is>
          <t>Ç</t>
        </is>
      </c>
      <c r="AD5" s="5" t="inlineStr">
        <is>
          <t>Ç</t>
        </is>
      </c>
      <c r="AE5" s="5" t="inlineStr">
        <is>
          <t>HT</t>
        </is>
      </c>
      <c r="AF5" s="5" t="inlineStr">
        <is>
          <t>Ç</t>
        </is>
      </c>
      <c r="AG5" s="5" t="inlineStr">
        <is>
          <t>Ç</t>
        </is>
      </c>
      <c r="AH5" s="5" t="n"/>
      <c r="AI5" s="5">
        <f>COUNTIF(D5:AH5,"Ç")</f>
        <v/>
      </c>
      <c r="AJ5" s="5">
        <f>COUNTIF(D5:AH5,"HT")</f>
        <v/>
      </c>
      <c r="AK5" s="5">
        <f>COUNTIF(D5:AH5,"Yİ")</f>
        <v/>
      </c>
      <c r="AL5" s="5">
        <f>COUNTIF(D5:AH5,"R")</f>
        <v/>
      </c>
      <c r="AM5" s="5">
        <f>COUNTIF(D5:AH5,"Üİ")</f>
        <v/>
      </c>
      <c r="AN5" s="5">
        <f>COUNTIF(D5:AH5,"D")</f>
        <v/>
      </c>
      <c r="AO5" s="5">
        <f>COUNTIF(D5:AH5,"GT")</f>
        <v/>
      </c>
      <c r="AP5" s="5">
        <f>AM5+AN5</f>
        <v/>
      </c>
      <c r="AQ5" s="8" t="n">
        <v>10</v>
      </c>
      <c r="AR5" s="8" t="n"/>
      <c r="AS5" s="9">
        <f>IF(C5="","",C5/225)</f>
        <v/>
      </c>
      <c r="AT5" s="9">
        <f>IF(C5="","",C5/30)</f>
        <v/>
      </c>
      <c r="AU5" s="9">
        <f>IF(C5="","",MAX(0,C5-AT5*AP5))</f>
        <v/>
      </c>
      <c r="AV5" s="9">
        <f>IF(C5="","",N(AQ5)*AS5*1.5)</f>
        <v/>
      </c>
      <c r="AW5" s="9">
        <f>IF(C5="","",N(AR5)*AS5*1.25)</f>
        <v/>
      </c>
      <c r="AX5" s="9">
        <f>IF(C5="","",AO5*AT5)</f>
        <v/>
      </c>
      <c r="AY5" s="9">
        <f>IF(C5="","",AU5+AV5+AW5+AX5)</f>
        <v/>
      </c>
    </row>
    <row r="6">
      <c r="A6" s="5" t="n">
        <v>2</v>
      </c>
      <c r="B6" s="6" t="n"/>
      <c r="C6" s="7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>
        <f>COUNTIF(D6:AH6,"Ç")</f>
        <v/>
      </c>
      <c r="AJ6" s="5">
        <f>COUNTIF(D6:AH6,"HT")</f>
        <v/>
      </c>
      <c r="AK6" s="5">
        <f>COUNTIF(D6:AH6,"Yİ")</f>
        <v/>
      </c>
      <c r="AL6" s="5">
        <f>COUNTIF(D6:AH6,"R")</f>
        <v/>
      </c>
      <c r="AM6" s="5">
        <f>COUNTIF(D6:AH6,"Üİ")</f>
        <v/>
      </c>
      <c r="AN6" s="5">
        <f>COUNTIF(D6:AH6,"D")</f>
        <v/>
      </c>
      <c r="AO6" s="5">
        <f>COUNTIF(D6:AH6,"GT")</f>
        <v/>
      </c>
      <c r="AP6" s="5">
        <f>AM6+AN6</f>
        <v/>
      </c>
      <c r="AQ6" s="8" t="n"/>
      <c r="AR6" s="8" t="n"/>
      <c r="AS6" s="9">
        <f>IF(C6="","",C6/225)</f>
        <v/>
      </c>
      <c r="AT6" s="9">
        <f>IF(C6="","",C6/30)</f>
        <v/>
      </c>
      <c r="AU6" s="9">
        <f>IF(C6="","",MAX(0,C6-AT6*AP6))</f>
        <v/>
      </c>
      <c r="AV6" s="9">
        <f>IF(C6="","",N(AQ6)*AS6*1.5)</f>
        <v/>
      </c>
      <c r="AW6" s="9">
        <f>IF(C6="","",N(AR6)*AS6*1.25)</f>
        <v/>
      </c>
      <c r="AX6" s="9">
        <f>IF(C6="","",AO6*AT6)</f>
        <v/>
      </c>
      <c r="AY6" s="9">
        <f>IF(C6="","",AU6+AV6+AW6+AX6)</f>
        <v/>
      </c>
    </row>
    <row r="7">
      <c r="A7" s="5" t="n">
        <v>3</v>
      </c>
      <c r="B7" s="6" t="n"/>
      <c r="C7" s="7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>
        <f>COUNTIF(D7:AH7,"Ç")</f>
        <v/>
      </c>
      <c r="AJ7" s="5">
        <f>COUNTIF(D7:AH7,"HT")</f>
        <v/>
      </c>
      <c r="AK7" s="5">
        <f>COUNTIF(D7:AH7,"Yİ")</f>
        <v/>
      </c>
      <c r="AL7" s="5">
        <f>COUNTIF(D7:AH7,"R")</f>
        <v/>
      </c>
      <c r="AM7" s="5">
        <f>COUNTIF(D7:AH7,"Üİ")</f>
        <v/>
      </c>
      <c r="AN7" s="5">
        <f>COUNTIF(D7:AH7,"D")</f>
        <v/>
      </c>
      <c r="AO7" s="5">
        <f>COUNTIF(D7:AH7,"GT")</f>
        <v/>
      </c>
      <c r="AP7" s="5">
        <f>AM7+AN7</f>
        <v/>
      </c>
      <c r="AQ7" s="8" t="n"/>
      <c r="AR7" s="8" t="n"/>
      <c r="AS7" s="9">
        <f>IF(C7="","",C7/225)</f>
        <v/>
      </c>
      <c r="AT7" s="9">
        <f>IF(C7="","",C7/30)</f>
        <v/>
      </c>
      <c r="AU7" s="9">
        <f>IF(C7="","",MAX(0,C7-AT7*AP7))</f>
        <v/>
      </c>
      <c r="AV7" s="9">
        <f>IF(C7="","",N(AQ7)*AS7*1.5)</f>
        <v/>
      </c>
      <c r="AW7" s="9">
        <f>IF(C7="","",N(AR7)*AS7*1.25)</f>
        <v/>
      </c>
      <c r="AX7" s="9">
        <f>IF(C7="","",AO7*AT7)</f>
        <v/>
      </c>
      <c r="AY7" s="9">
        <f>IF(C7="","",AU7+AV7+AW7+AX7)</f>
        <v/>
      </c>
    </row>
    <row r="8">
      <c r="A8" s="5" t="n">
        <v>4</v>
      </c>
      <c r="B8" s="6" t="n"/>
      <c r="C8" s="7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5">
        <f>COUNTIF(D8:AH8,"Ç")</f>
        <v/>
      </c>
      <c r="AJ8" s="5">
        <f>COUNTIF(D8:AH8,"HT")</f>
        <v/>
      </c>
      <c r="AK8" s="5">
        <f>COUNTIF(D8:AH8,"Yİ")</f>
        <v/>
      </c>
      <c r="AL8" s="5">
        <f>COUNTIF(D8:AH8,"R")</f>
        <v/>
      </c>
      <c r="AM8" s="5">
        <f>COUNTIF(D8:AH8,"Üİ")</f>
        <v/>
      </c>
      <c r="AN8" s="5">
        <f>COUNTIF(D8:AH8,"D")</f>
        <v/>
      </c>
      <c r="AO8" s="5">
        <f>COUNTIF(D8:AH8,"GT")</f>
        <v/>
      </c>
      <c r="AP8" s="5">
        <f>AM8+AN8</f>
        <v/>
      </c>
      <c r="AQ8" s="8" t="n"/>
      <c r="AR8" s="8" t="n"/>
      <c r="AS8" s="9">
        <f>IF(C8="","",C8/225)</f>
        <v/>
      </c>
      <c r="AT8" s="9">
        <f>IF(C8="","",C8/30)</f>
        <v/>
      </c>
      <c r="AU8" s="9">
        <f>IF(C8="","",MAX(0,C8-AT8*AP8))</f>
        <v/>
      </c>
      <c r="AV8" s="9">
        <f>IF(C8="","",N(AQ8)*AS8*1.5)</f>
        <v/>
      </c>
      <c r="AW8" s="9">
        <f>IF(C8="","",N(AR8)*AS8*1.25)</f>
        <v/>
      </c>
      <c r="AX8" s="9">
        <f>IF(C8="","",AO8*AT8)</f>
        <v/>
      </c>
      <c r="AY8" s="9">
        <f>IF(C8="","",AU8+AV8+AW8+AX8)</f>
        <v/>
      </c>
    </row>
    <row r="9">
      <c r="A9" s="5" t="n">
        <v>5</v>
      </c>
      <c r="B9" s="6" t="n"/>
      <c r="C9" s="7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5">
        <f>COUNTIF(D9:AH9,"Ç")</f>
        <v/>
      </c>
      <c r="AJ9" s="5">
        <f>COUNTIF(D9:AH9,"HT")</f>
        <v/>
      </c>
      <c r="AK9" s="5">
        <f>COUNTIF(D9:AH9,"Yİ")</f>
        <v/>
      </c>
      <c r="AL9" s="5">
        <f>COUNTIF(D9:AH9,"R")</f>
        <v/>
      </c>
      <c r="AM9" s="5">
        <f>COUNTIF(D9:AH9,"Üİ")</f>
        <v/>
      </c>
      <c r="AN9" s="5">
        <f>COUNTIF(D9:AH9,"D")</f>
        <v/>
      </c>
      <c r="AO9" s="5">
        <f>COUNTIF(D9:AH9,"GT")</f>
        <v/>
      </c>
      <c r="AP9" s="5">
        <f>AM9+AN9</f>
        <v/>
      </c>
      <c r="AQ9" s="8" t="n"/>
      <c r="AR9" s="8" t="n"/>
      <c r="AS9" s="9">
        <f>IF(C9="","",C9/225)</f>
        <v/>
      </c>
      <c r="AT9" s="9">
        <f>IF(C9="","",C9/30)</f>
        <v/>
      </c>
      <c r="AU9" s="9">
        <f>IF(C9="","",MAX(0,C9-AT9*AP9))</f>
        <v/>
      </c>
      <c r="AV9" s="9">
        <f>IF(C9="","",N(AQ9)*AS9*1.5)</f>
        <v/>
      </c>
      <c r="AW9" s="9">
        <f>IF(C9="","",N(AR9)*AS9*1.25)</f>
        <v/>
      </c>
      <c r="AX9" s="9">
        <f>IF(C9="","",AO9*AT9)</f>
        <v/>
      </c>
      <c r="AY9" s="9">
        <f>IF(C9="","",AU9+AV9+AW9+AX9)</f>
        <v/>
      </c>
    </row>
    <row r="10">
      <c r="A10" s="5" t="n">
        <v>6</v>
      </c>
      <c r="B10" s="6" t="n"/>
      <c r="C10" s="7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>
        <f>COUNTIF(D10:AH10,"Ç")</f>
        <v/>
      </c>
      <c r="AJ10" s="5">
        <f>COUNTIF(D10:AH10,"HT")</f>
        <v/>
      </c>
      <c r="AK10" s="5">
        <f>COUNTIF(D10:AH10,"Yİ")</f>
        <v/>
      </c>
      <c r="AL10" s="5">
        <f>COUNTIF(D10:AH10,"R")</f>
        <v/>
      </c>
      <c r="AM10" s="5">
        <f>COUNTIF(D10:AH10,"Üİ")</f>
        <v/>
      </c>
      <c r="AN10" s="5">
        <f>COUNTIF(D10:AH10,"D")</f>
        <v/>
      </c>
      <c r="AO10" s="5">
        <f>COUNTIF(D10:AH10,"GT")</f>
        <v/>
      </c>
      <c r="AP10" s="5">
        <f>AM10+AN10</f>
        <v/>
      </c>
      <c r="AQ10" s="8" t="n"/>
      <c r="AR10" s="8" t="n"/>
      <c r="AS10" s="9">
        <f>IF(C10="","",C10/225)</f>
        <v/>
      </c>
      <c r="AT10" s="9">
        <f>IF(C10="","",C10/30)</f>
        <v/>
      </c>
      <c r="AU10" s="9">
        <f>IF(C10="","",MAX(0,C10-AT10*AP10))</f>
        <v/>
      </c>
      <c r="AV10" s="9">
        <f>IF(C10="","",N(AQ10)*AS10*1.5)</f>
        <v/>
      </c>
      <c r="AW10" s="9">
        <f>IF(C10="","",N(AR10)*AS10*1.25)</f>
        <v/>
      </c>
      <c r="AX10" s="9">
        <f>IF(C10="","",AO10*AT10)</f>
        <v/>
      </c>
      <c r="AY10" s="9">
        <f>IF(C10="","",AU10+AV10+AW10+AX10)</f>
        <v/>
      </c>
    </row>
    <row r="11">
      <c r="A11" s="5" t="n">
        <v>7</v>
      </c>
      <c r="B11" s="6" t="n"/>
      <c r="C11" s="7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>
        <f>COUNTIF(D11:AH11,"Ç")</f>
        <v/>
      </c>
      <c r="AJ11" s="5">
        <f>COUNTIF(D11:AH11,"HT")</f>
        <v/>
      </c>
      <c r="AK11" s="5">
        <f>COUNTIF(D11:AH11,"Yİ")</f>
        <v/>
      </c>
      <c r="AL11" s="5">
        <f>COUNTIF(D11:AH11,"R")</f>
        <v/>
      </c>
      <c r="AM11" s="5">
        <f>COUNTIF(D11:AH11,"Üİ")</f>
        <v/>
      </c>
      <c r="AN11" s="5">
        <f>COUNTIF(D11:AH11,"D")</f>
        <v/>
      </c>
      <c r="AO11" s="5">
        <f>COUNTIF(D11:AH11,"GT")</f>
        <v/>
      </c>
      <c r="AP11" s="5">
        <f>AM11+AN11</f>
        <v/>
      </c>
      <c r="AQ11" s="8" t="n"/>
      <c r="AR11" s="8" t="n"/>
      <c r="AS11" s="9">
        <f>IF(C11="","",C11/225)</f>
        <v/>
      </c>
      <c r="AT11" s="9">
        <f>IF(C11="","",C11/30)</f>
        <v/>
      </c>
      <c r="AU11" s="9">
        <f>IF(C11="","",MAX(0,C11-AT11*AP11))</f>
        <v/>
      </c>
      <c r="AV11" s="9">
        <f>IF(C11="","",N(AQ11)*AS11*1.5)</f>
        <v/>
      </c>
      <c r="AW11" s="9">
        <f>IF(C11="","",N(AR11)*AS11*1.25)</f>
        <v/>
      </c>
      <c r="AX11" s="9">
        <f>IF(C11="","",AO11*AT11)</f>
        <v/>
      </c>
      <c r="AY11" s="9">
        <f>IF(C11="","",AU11+AV11+AW11+AX11)</f>
        <v/>
      </c>
    </row>
    <row r="12">
      <c r="A12" s="5" t="n">
        <v>8</v>
      </c>
      <c r="B12" s="6" t="n"/>
      <c r="C12" s="7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5">
        <f>COUNTIF(D12:AH12,"Ç")</f>
        <v/>
      </c>
      <c r="AJ12" s="5">
        <f>COUNTIF(D12:AH12,"HT")</f>
        <v/>
      </c>
      <c r="AK12" s="5">
        <f>COUNTIF(D12:AH12,"Yİ")</f>
        <v/>
      </c>
      <c r="AL12" s="5">
        <f>COUNTIF(D12:AH12,"R")</f>
        <v/>
      </c>
      <c r="AM12" s="5">
        <f>COUNTIF(D12:AH12,"Üİ")</f>
        <v/>
      </c>
      <c r="AN12" s="5">
        <f>COUNTIF(D12:AH12,"D")</f>
        <v/>
      </c>
      <c r="AO12" s="5">
        <f>COUNTIF(D12:AH12,"GT")</f>
        <v/>
      </c>
      <c r="AP12" s="5">
        <f>AM12+AN12</f>
        <v/>
      </c>
      <c r="AQ12" s="8" t="n"/>
      <c r="AR12" s="8" t="n"/>
      <c r="AS12" s="9">
        <f>IF(C12="","",C12/225)</f>
        <v/>
      </c>
      <c r="AT12" s="9">
        <f>IF(C12="","",C12/30)</f>
        <v/>
      </c>
      <c r="AU12" s="9">
        <f>IF(C12="","",MAX(0,C12-AT12*AP12))</f>
        <v/>
      </c>
      <c r="AV12" s="9">
        <f>IF(C12="","",N(AQ12)*AS12*1.5)</f>
        <v/>
      </c>
      <c r="AW12" s="9">
        <f>IF(C12="","",N(AR12)*AS12*1.25)</f>
        <v/>
      </c>
      <c r="AX12" s="9">
        <f>IF(C12="","",AO12*AT12)</f>
        <v/>
      </c>
      <c r="AY12" s="9">
        <f>IF(C12="","",AU12+AV12+AW12+AX12)</f>
        <v/>
      </c>
    </row>
    <row r="13">
      <c r="A13" s="5" t="n">
        <v>9</v>
      </c>
      <c r="B13" s="6" t="n"/>
      <c r="C13" s="7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5">
        <f>COUNTIF(D13:AH13,"Ç")</f>
        <v/>
      </c>
      <c r="AJ13" s="5">
        <f>COUNTIF(D13:AH13,"HT")</f>
        <v/>
      </c>
      <c r="AK13" s="5">
        <f>COUNTIF(D13:AH13,"Yİ")</f>
        <v/>
      </c>
      <c r="AL13" s="5">
        <f>COUNTIF(D13:AH13,"R")</f>
        <v/>
      </c>
      <c r="AM13" s="5">
        <f>COUNTIF(D13:AH13,"Üİ")</f>
        <v/>
      </c>
      <c r="AN13" s="5">
        <f>COUNTIF(D13:AH13,"D")</f>
        <v/>
      </c>
      <c r="AO13" s="5">
        <f>COUNTIF(D13:AH13,"GT")</f>
        <v/>
      </c>
      <c r="AP13" s="5">
        <f>AM13+AN13</f>
        <v/>
      </c>
      <c r="AQ13" s="8" t="n"/>
      <c r="AR13" s="8" t="n"/>
      <c r="AS13" s="9">
        <f>IF(C13="","",C13/225)</f>
        <v/>
      </c>
      <c r="AT13" s="9">
        <f>IF(C13="","",C13/30)</f>
        <v/>
      </c>
      <c r="AU13" s="9">
        <f>IF(C13="","",MAX(0,C13-AT13*AP13))</f>
        <v/>
      </c>
      <c r="AV13" s="9">
        <f>IF(C13="","",N(AQ13)*AS13*1.5)</f>
        <v/>
      </c>
      <c r="AW13" s="9">
        <f>IF(C13="","",N(AR13)*AS13*1.25)</f>
        <v/>
      </c>
      <c r="AX13" s="9">
        <f>IF(C13="","",AO13*AT13)</f>
        <v/>
      </c>
      <c r="AY13" s="9">
        <f>IF(C13="","",AU13+AV13+AW13+AX13)</f>
        <v/>
      </c>
    </row>
    <row r="14">
      <c r="A14" s="5" t="n">
        <v>10</v>
      </c>
      <c r="B14" s="6" t="n"/>
      <c r="C14" s="7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5">
        <f>COUNTIF(D14:AH14,"Ç")</f>
        <v/>
      </c>
      <c r="AJ14" s="5">
        <f>COUNTIF(D14:AH14,"HT")</f>
        <v/>
      </c>
      <c r="AK14" s="5">
        <f>COUNTIF(D14:AH14,"Yİ")</f>
        <v/>
      </c>
      <c r="AL14" s="5">
        <f>COUNTIF(D14:AH14,"R")</f>
        <v/>
      </c>
      <c r="AM14" s="5">
        <f>COUNTIF(D14:AH14,"Üİ")</f>
        <v/>
      </c>
      <c r="AN14" s="5">
        <f>COUNTIF(D14:AH14,"D")</f>
        <v/>
      </c>
      <c r="AO14" s="5">
        <f>COUNTIF(D14:AH14,"GT")</f>
        <v/>
      </c>
      <c r="AP14" s="5">
        <f>AM14+AN14</f>
        <v/>
      </c>
      <c r="AQ14" s="8" t="n"/>
      <c r="AR14" s="8" t="n"/>
      <c r="AS14" s="9">
        <f>IF(C14="","",C14/225)</f>
        <v/>
      </c>
      <c r="AT14" s="9">
        <f>IF(C14="","",C14/30)</f>
        <v/>
      </c>
      <c r="AU14" s="9">
        <f>IF(C14="","",MAX(0,C14-AT14*AP14))</f>
        <v/>
      </c>
      <c r="AV14" s="9">
        <f>IF(C14="","",N(AQ14)*AS14*1.5)</f>
        <v/>
      </c>
      <c r="AW14" s="9">
        <f>IF(C14="","",N(AR14)*AS14*1.25)</f>
        <v/>
      </c>
      <c r="AX14" s="9">
        <f>IF(C14="","",AO14*AT14)</f>
        <v/>
      </c>
      <c r="AY14" s="9">
        <f>IF(C14="","",AU14+AV14+AW14+AX14)</f>
        <v/>
      </c>
    </row>
    <row r="15">
      <c r="A15" s="5" t="n">
        <v>11</v>
      </c>
      <c r="B15" s="6" t="n"/>
      <c r="C15" s="7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5">
        <f>COUNTIF(D15:AH15,"Ç")</f>
        <v/>
      </c>
      <c r="AJ15" s="5">
        <f>COUNTIF(D15:AH15,"HT")</f>
        <v/>
      </c>
      <c r="AK15" s="5">
        <f>COUNTIF(D15:AH15,"Yİ")</f>
        <v/>
      </c>
      <c r="AL15" s="5">
        <f>COUNTIF(D15:AH15,"R")</f>
        <v/>
      </c>
      <c r="AM15" s="5">
        <f>COUNTIF(D15:AH15,"Üİ")</f>
        <v/>
      </c>
      <c r="AN15" s="5">
        <f>COUNTIF(D15:AH15,"D")</f>
        <v/>
      </c>
      <c r="AO15" s="5">
        <f>COUNTIF(D15:AH15,"GT")</f>
        <v/>
      </c>
      <c r="AP15" s="5">
        <f>AM15+AN15</f>
        <v/>
      </c>
      <c r="AQ15" s="8" t="n"/>
      <c r="AR15" s="8" t="n"/>
      <c r="AS15" s="9">
        <f>IF(C15="","",C15/225)</f>
        <v/>
      </c>
      <c r="AT15" s="9">
        <f>IF(C15="","",C15/30)</f>
        <v/>
      </c>
      <c r="AU15" s="9">
        <f>IF(C15="","",MAX(0,C15-AT15*AP15))</f>
        <v/>
      </c>
      <c r="AV15" s="9">
        <f>IF(C15="","",N(AQ15)*AS15*1.5)</f>
        <v/>
      </c>
      <c r="AW15" s="9">
        <f>IF(C15="","",N(AR15)*AS15*1.25)</f>
        <v/>
      </c>
      <c r="AX15" s="9">
        <f>IF(C15="","",AO15*AT15)</f>
        <v/>
      </c>
      <c r="AY15" s="9">
        <f>IF(C15="","",AU15+AV15+AW15+AX15)</f>
        <v/>
      </c>
    </row>
    <row r="16">
      <c r="A16" s="5" t="n">
        <v>12</v>
      </c>
      <c r="B16" s="6" t="n"/>
      <c r="C16" s="7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5">
        <f>COUNTIF(D16:AH16,"Ç")</f>
        <v/>
      </c>
      <c r="AJ16" s="5">
        <f>COUNTIF(D16:AH16,"HT")</f>
        <v/>
      </c>
      <c r="AK16" s="5">
        <f>COUNTIF(D16:AH16,"Yİ")</f>
        <v/>
      </c>
      <c r="AL16" s="5">
        <f>COUNTIF(D16:AH16,"R")</f>
        <v/>
      </c>
      <c r="AM16" s="5">
        <f>COUNTIF(D16:AH16,"Üİ")</f>
        <v/>
      </c>
      <c r="AN16" s="5">
        <f>COUNTIF(D16:AH16,"D")</f>
        <v/>
      </c>
      <c r="AO16" s="5">
        <f>COUNTIF(D16:AH16,"GT")</f>
        <v/>
      </c>
      <c r="AP16" s="5">
        <f>AM16+AN16</f>
        <v/>
      </c>
      <c r="AQ16" s="8" t="n"/>
      <c r="AR16" s="8" t="n"/>
      <c r="AS16" s="9">
        <f>IF(C16="","",C16/225)</f>
        <v/>
      </c>
      <c r="AT16" s="9">
        <f>IF(C16="","",C16/30)</f>
        <v/>
      </c>
      <c r="AU16" s="9">
        <f>IF(C16="","",MAX(0,C16-AT16*AP16))</f>
        <v/>
      </c>
      <c r="AV16" s="9">
        <f>IF(C16="","",N(AQ16)*AS16*1.5)</f>
        <v/>
      </c>
      <c r="AW16" s="9">
        <f>IF(C16="","",N(AR16)*AS16*1.25)</f>
        <v/>
      </c>
      <c r="AX16" s="9">
        <f>IF(C16="","",AO16*AT16)</f>
        <v/>
      </c>
      <c r="AY16" s="9">
        <f>IF(C16="","",AU16+AV16+AW16+AX16)</f>
        <v/>
      </c>
    </row>
    <row r="17">
      <c r="A17" s="5" t="n">
        <v>13</v>
      </c>
      <c r="B17" s="6" t="n"/>
      <c r="C17" s="7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5">
        <f>COUNTIF(D17:AH17,"Ç")</f>
        <v/>
      </c>
      <c r="AJ17" s="5">
        <f>COUNTIF(D17:AH17,"HT")</f>
        <v/>
      </c>
      <c r="AK17" s="5">
        <f>COUNTIF(D17:AH17,"Yİ")</f>
        <v/>
      </c>
      <c r="AL17" s="5">
        <f>COUNTIF(D17:AH17,"R")</f>
        <v/>
      </c>
      <c r="AM17" s="5">
        <f>COUNTIF(D17:AH17,"Üİ")</f>
        <v/>
      </c>
      <c r="AN17" s="5">
        <f>COUNTIF(D17:AH17,"D")</f>
        <v/>
      </c>
      <c r="AO17" s="5">
        <f>COUNTIF(D17:AH17,"GT")</f>
        <v/>
      </c>
      <c r="AP17" s="5">
        <f>AM17+AN17</f>
        <v/>
      </c>
      <c r="AQ17" s="8" t="n"/>
      <c r="AR17" s="8" t="n"/>
      <c r="AS17" s="9">
        <f>IF(C17="","",C17/225)</f>
        <v/>
      </c>
      <c r="AT17" s="9">
        <f>IF(C17="","",C17/30)</f>
        <v/>
      </c>
      <c r="AU17" s="9">
        <f>IF(C17="","",MAX(0,C17-AT17*AP17))</f>
        <v/>
      </c>
      <c r="AV17" s="9">
        <f>IF(C17="","",N(AQ17)*AS17*1.5)</f>
        <v/>
      </c>
      <c r="AW17" s="9">
        <f>IF(C17="","",N(AR17)*AS17*1.25)</f>
        <v/>
      </c>
      <c r="AX17" s="9">
        <f>IF(C17="","",AO17*AT17)</f>
        <v/>
      </c>
      <c r="AY17" s="9">
        <f>IF(C17="","",AU17+AV17+AW17+AX17)</f>
        <v/>
      </c>
    </row>
    <row r="18">
      <c r="A18" s="5" t="n">
        <v>14</v>
      </c>
      <c r="B18" s="6" t="n"/>
      <c r="C18" s="7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5">
        <f>COUNTIF(D18:AH18,"Ç")</f>
        <v/>
      </c>
      <c r="AJ18" s="5">
        <f>COUNTIF(D18:AH18,"HT")</f>
        <v/>
      </c>
      <c r="AK18" s="5">
        <f>COUNTIF(D18:AH18,"Yİ")</f>
        <v/>
      </c>
      <c r="AL18" s="5">
        <f>COUNTIF(D18:AH18,"R")</f>
        <v/>
      </c>
      <c r="AM18" s="5">
        <f>COUNTIF(D18:AH18,"Üİ")</f>
        <v/>
      </c>
      <c r="AN18" s="5">
        <f>COUNTIF(D18:AH18,"D")</f>
        <v/>
      </c>
      <c r="AO18" s="5">
        <f>COUNTIF(D18:AH18,"GT")</f>
        <v/>
      </c>
      <c r="AP18" s="5">
        <f>AM18+AN18</f>
        <v/>
      </c>
      <c r="AQ18" s="8" t="n"/>
      <c r="AR18" s="8" t="n"/>
      <c r="AS18" s="9">
        <f>IF(C18="","",C18/225)</f>
        <v/>
      </c>
      <c r="AT18" s="9">
        <f>IF(C18="","",C18/30)</f>
        <v/>
      </c>
      <c r="AU18" s="9">
        <f>IF(C18="","",MAX(0,C18-AT18*AP18))</f>
        <v/>
      </c>
      <c r="AV18" s="9">
        <f>IF(C18="","",N(AQ18)*AS18*1.5)</f>
        <v/>
      </c>
      <c r="AW18" s="9">
        <f>IF(C18="","",N(AR18)*AS18*1.25)</f>
        <v/>
      </c>
      <c r="AX18" s="9">
        <f>IF(C18="","",AO18*AT18)</f>
        <v/>
      </c>
      <c r="AY18" s="9">
        <f>IF(C18="","",AU18+AV18+AW18+AX18)</f>
        <v/>
      </c>
    </row>
    <row r="19">
      <c r="A19" s="5" t="n">
        <v>15</v>
      </c>
      <c r="B19" s="6" t="n"/>
      <c r="C19" s="7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>
        <f>COUNTIF(D19:AH19,"Ç")</f>
        <v/>
      </c>
      <c r="AJ19" s="5">
        <f>COUNTIF(D19:AH19,"HT")</f>
        <v/>
      </c>
      <c r="AK19" s="5">
        <f>COUNTIF(D19:AH19,"Yİ")</f>
        <v/>
      </c>
      <c r="AL19" s="5">
        <f>COUNTIF(D19:AH19,"R")</f>
        <v/>
      </c>
      <c r="AM19" s="5">
        <f>COUNTIF(D19:AH19,"Üİ")</f>
        <v/>
      </c>
      <c r="AN19" s="5">
        <f>COUNTIF(D19:AH19,"D")</f>
        <v/>
      </c>
      <c r="AO19" s="5">
        <f>COUNTIF(D19:AH19,"GT")</f>
        <v/>
      </c>
      <c r="AP19" s="5">
        <f>AM19+AN19</f>
        <v/>
      </c>
      <c r="AQ19" s="8" t="n"/>
      <c r="AR19" s="8" t="n"/>
      <c r="AS19" s="9">
        <f>IF(C19="","",C19/225)</f>
        <v/>
      </c>
      <c r="AT19" s="9">
        <f>IF(C19="","",C19/30)</f>
        <v/>
      </c>
      <c r="AU19" s="9">
        <f>IF(C19="","",MAX(0,C19-AT19*AP19))</f>
        <v/>
      </c>
      <c r="AV19" s="9">
        <f>IF(C19="","",N(AQ19)*AS19*1.5)</f>
        <v/>
      </c>
      <c r="AW19" s="9">
        <f>IF(C19="","",N(AR19)*AS19*1.25)</f>
        <v/>
      </c>
      <c r="AX19" s="9">
        <f>IF(C19="","",AO19*AT19)</f>
        <v/>
      </c>
      <c r="AY19" s="9">
        <f>IF(C19="","",AU19+AV19+AW19+AX19)</f>
        <v/>
      </c>
    </row>
    <row r="20">
      <c r="A20" s="5" t="n">
        <v>16</v>
      </c>
      <c r="B20" s="6" t="n"/>
      <c r="C20" s="7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5">
        <f>COUNTIF(D20:AH20,"Ç")</f>
        <v/>
      </c>
      <c r="AJ20" s="5">
        <f>COUNTIF(D20:AH20,"HT")</f>
        <v/>
      </c>
      <c r="AK20" s="5">
        <f>COUNTIF(D20:AH20,"Yİ")</f>
        <v/>
      </c>
      <c r="AL20" s="5">
        <f>COUNTIF(D20:AH20,"R")</f>
        <v/>
      </c>
      <c r="AM20" s="5">
        <f>COUNTIF(D20:AH20,"Üİ")</f>
        <v/>
      </c>
      <c r="AN20" s="5">
        <f>COUNTIF(D20:AH20,"D")</f>
        <v/>
      </c>
      <c r="AO20" s="5">
        <f>COUNTIF(D20:AH20,"GT")</f>
        <v/>
      </c>
      <c r="AP20" s="5">
        <f>AM20+AN20</f>
        <v/>
      </c>
      <c r="AQ20" s="8" t="n"/>
      <c r="AR20" s="8" t="n"/>
      <c r="AS20" s="9">
        <f>IF(C20="","",C20/225)</f>
        <v/>
      </c>
      <c r="AT20" s="9">
        <f>IF(C20="","",C20/30)</f>
        <v/>
      </c>
      <c r="AU20" s="9">
        <f>IF(C20="","",MAX(0,C20-AT20*AP20))</f>
        <v/>
      </c>
      <c r="AV20" s="9">
        <f>IF(C20="","",N(AQ20)*AS20*1.5)</f>
        <v/>
      </c>
      <c r="AW20" s="9">
        <f>IF(C20="","",N(AR20)*AS20*1.25)</f>
        <v/>
      </c>
      <c r="AX20" s="9">
        <f>IF(C20="","",AO20*AT20)</f>
        <v/>
      </c>
      <c r="AY20" s="9">
        <f>IF(C20="","",AU20+AV20+AW20+AX20)</f>
        <v/>
      </c>
    </row>
    <row r="21">
      <c r="A21" s="5" t="n">
        <v>17</v>
      </c>
      <c r="B21" s="6" t="n"/>
      <c r="C21" s="7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5">
        <f>COUNTIF(D21:AH21,"Ç")</f>
        <v/>
      </c>
      <c r="AJ21" s="5">
        <f>COUNTIF(D21:AH21,"HT")</f>
        <v/>
      </c>
      <c r="AK21" s="5">
        <f>COUNTIF(D21:AH21,"Yİ")</f>
        <v/>
      </c>
      <c r="AL21" s="5">
        <f>COUNTIF(D21:AH21,"R")</f>
        <v/>
      </c>
      <c r="AM21" s="5">
        <f>COUNTIF(D21:AH21,"Üİ")</f>
        <v/>
      </c>
      <c r="AN21" s="5">
        <f>COUNTIF(D21:AH21,"D")</f>
        <v/>
      </c>
      <c r="AO21" s="5">
        <f>COUNTIF(D21:AH21,"GT")</f>
        <v/>
      </c>
      <c r="AP21" s="5">
        <f>AM21+AN21</f>
        <v/>
      </c>
      <c r="AQ21" s="8" t="n"/>
      <c r="AR21" s="8" t="n"/>
      <c r="AS21" s="9">
        <f>IF(C21="","",C21/225)</f>
        <v/>
      </c>
      <c r="AT21" s="9">
        <f>IF(C21="","",C21/30)</f>
        <v/>
      </c>
      <c r="AU21" s="9">
        <f>IF(C21="","",MAX(0,C21-AT21*AP21))</f>
        <v/>
      </c>
      <c r="AV21" s="9">
        <f>IF(C21="","",N(AQ21)*AS21*1.5)</f>
        <v/>
      </c>
      <c r="AW21" s="9">
        <f>IF(C21="","",N(AR21)*AS21*1.25)</f>
        <v/>
      </c>
      <c r="AX21" s="9">
        <f>IF(C21="","",AO21*AT21)</f>
        <v/>
      </c>
      <c r="AY21" s="9">
        <f>IF(C21="","",AU21+AV21+AW21+AX21)</f>
        <v/>
      </c>
    </row>
    <row r="22">
      <c r="A22" s="5" t="n">
        <v>18</v>
      </c>
      <c r="B22" s="6" t="n"/>
      <c r="C22" s="7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5">
        <f>COUNTIF(D22:AH22,"Ç")</f>
        <v/>
      </c>
      <c r="AJ22" s="5">
        <f>COUNTIF(D22:AH22,"HT")</f>
        <v/>
      </c>
      <c r="AK22" s="5">
        <f>COUNTIF(D22:AH22,"Yİ")</f>
        <v/>
      </c>
      <c r="AL22" s="5">
        <f>COUNTIF(D22:AH22,"R")</f>
        <v/>
      </c>
      <c r="AM22" s="5">
        <f>COUNTIF(D22:AH22,"Üİ")</f>
        <v/>
      </c>
      <c r="AN22" s="5">
        <f>COUNTIF(D22:AH22,"D")</f>
        <v/>
      </c>
      <c r="AO22" s="5">
        <f>COUNTIF(D22:AH22,"GT")</f>
        <v/>
      </c>
      <c r="AP22" s="5">
        <f>AM22+AN22</f>
        <v/>
      </c>
      <c r="AQ22" s="8" t="n"/>
      <c r="AR22" s="8" t="n"/>
      <c r="AS22" s="9">
        <f>IF(C22="","",C22/225)</f>
        <v/>
      </c>
      <c r="AT22" s="9">
        <f>IF(C22="","",C22/30)</f>
        <v/>
      </c>
      <c r="AU22" s="9">
        <f>IF(C22="","",MAX(0,C22-AT22*AP22))</f>
        <v/>
      </c>
      <c r="AV22" s="9">
        <f>IF(C22="","",N(AQ22)*AS22*1.5)</f>
        <v/>
      </c>
      <c r="AW22" s="9">
        <f>IF(C22="","",N(AR22)*AS22*1.25)</f>
        <v/>
      </c>
      <c r="AX22" s="9">
        <f>IF(C22="","",AO22*AT22)</f>
        <v/>
      </c>
      <c r="AY22" s="9">
        <f>IF(C22="","",AU22+AV22+AW22+AX22)</f>
        <v/>
      </c>
    </row>
    <row r="23">
      <c r="A23" s="5" t="n">
        <v>19</v>
      </c>
      <c r="B23" s="6" t="n"/>
      <c r="C23" s="7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5">
        <f>COUNTIF(D23:AH23,"Ç")</f>
        <v/>
      </c>
      <c r="AJ23" s="5">
        <f>COUNTIF(D23:AH23,"HT")</f>
        <v/>
      </c>
      <c r="AK23" s="5">
        <f>COUNTIF(D23:AH23,"Yİ")</f>
        <v/>
      </c>
      <c r="AL23" s="5">
        <f>COUNTIF(D23:AH23,"R")</f>
        <v/>
      </c>
      <c r="AM23" s="5">
        <f>COUNTIF(D23:AH23,"Üİ")</f>
        <v/>
      </c>
      <c r="AN23" s="5">
        <f>COUNTIF(D23:AH23,"D")</f>
        <v/>
      </c>
      <c r="AO23" s="5">
        <f>COUNTIF(D23:AH23,"GT")</f>
        <v/>
      </c>
      <c r="AP23" s="5">
        <f>AM23+AN23</f>
        <v/>
      </c>
      <c r="AQ23" s="8" t="n"/>
      <c r="AR23" s="8" t="n"/>
      <c r="AS23" s="9">
        <f>IF(C23="","",C23/225)</f>
        <v/>
      </c>
      <c r="AT23" s="9">
        <f>IF(C23="","",C23/30)</f>
        <v/>
      </c>
      <c r="AU23" s="9">
        <f>IF(C23="","",MAX(0,C23-AT23*AP23))</f>
        <v/>
      </c>
      <c r="AV23" s="9">
        <f>IF(C23="","",N(AQ23)*AS23*1.5)</f>
        <v/>
      </c>
      <c r="AW23" s="9">
        <f>IF(C23="","",N(AR23)*AS23*1.25)</f>
        <v/>
      </c>
      <c r="AX23" s="9">
        <f>IF(C23="","",AO23*AT23)</f>
        <v/>
      </c>
      <c r="AY23" s="9">
        <f>IF(C23="","",AU23+AV23+AW23+AX23)</f>
        <v/>
      </c>
    </row>
    <row r="24">
      <c r="A24" s="5" t="n">
        <v>20</v>
      </c>
      <c r="B24" s="6" t="n"/>
      <c r="C24" s="7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5">
        <f>COUNTIF(D24:AH24,"Ç")</f>
        <v/>
      </c>
      <c r="AJ24" s="5">
        <f>COUNTIF(D24:AH24,"HT")</f>
        <v/>
      </c>
      <c r="AK24" s="5">
        <f>COUNTIF(D24:AH24,"Yİ")</f>
        <v/>
      </c>
      <c r="AL24" s="5">
        <f>COUNTIF(D24:AH24,"R")</f>
        <v/>
      </c>
      <c r="AM24" s="5">
        <f>COUNTIF(D24:AH24,"Üİ")</f>
        <v/>
      </c>
      <c r="AN24" s="5">
        <f>COUNTIF(D24:AH24,"D")</f>
        <v/>
      </c>
      <c r="AO24" s="5">
        <f>COUNTIF(D24:AH24,"GT")</f>
        <v/>
      </c>
      <c r="AP24" s="5">
        <f>AM24+AN24</f>
        <v/>
      </c>
      <c r="AQ24" s="8" t="n"/>
      <c r="AR24" s="8" t="n"/>
      <c r="AS24" s="9">
        <f>IF(C24="","",C24/225)</f>
        <v/>
      </c>
      <c r="AT24" s="9">
        <f>IF(C24="","",C24/30)</f>
        <v/>
      </c>
      <c r="AU24" s="9">
        <f>IF(C24="","",MAX(0,C24-AT24*AP24))</f>
        <v/>
      </c>
      <c r="AV24" s="9">
        <f>IF(C24="","",N(AQ24)*AS24*1.5)</f>
        <v/>
      </c>
      <c r="AW24" s="9">
        <f>IF(C24="","",N(AR24)*AS24*1.25)</f>
        <v/>
      </c>
      <c r="AX24" s="9">
        <f>IF(C24="","",AO24*AT24)</f>
        <v/>
      </c>
      <c r="AY24" s="9">
        <f>IF(C24="","",AU24+AV24+AW24+AX24)</f>
        <v/>
      </c>
    </row>
    <row r="25">
      <c r="A25" s="5" t="n">
        <v>21</v>
      </c>
      <c r="B25" s="6" t="n"/>
      <c r="C25" s="7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5">
        <f>COUNTIF(D25:AH25,"Ç")</f>
        <v/>
      </c>
      <c r="AJ25" s="5">
        <f>COUNTIF(D25:AH25,"HT")</f>
        <v/>
      </c>
      <c r="AK25" s="5">
        <f>COUNTIF(D25:AH25,"Yİ")</f>
        <v/>
      </c>
      <c r="AL25" s="5">
        <f>COUNTIF(D25:AH25,"R")</f>
        <v/>
      </c>
      <c r="AM25" s="5">
        <f>COUNTIF(D25:AH25,"Üİ")</f>
        <v/>
      </c>
      <c r="AN25" s="5">
        <f>COUNTIF(D25:AH25,"D")</f>
        <v/>
      </c>
      <c r="AO25" s="5">
        <f>COUNTIF(D25:AH25,"GT")</f>
        <v/>
      </c>
      <c r="AP25" s="5">
        <f>AM25+AN25</f>
        <v/>
      </c>
      <c r="AQ25" s="8" t="n"/>
      <c r="AR25" s="8" t="n"/>
      <c r="AS25" s="9">
        <f>IF(C25="","",C25/225)</f>
        <v/>
      </c>
      <c r="AT25" s="9">
        <f>IF(C25="","",C25/30)</f>
        <v/>
      </c>
      <c r="AU25" s="9">
        <f>IF(C25="","",MAX(0,C25-AT25*AP25))</f>
        <v/>
      </c>
      <c r="AV25" s="9">
        <f>IF(C25="","",N(AQ25)*AS25*1.5)</f>
        <v/>
      </c>
      <c r="AW25" s="9">
        <f>IF(C25="","",N(AR25)*AS25*1.25)</f>
        <v/>
      </c>
      <c r="AX25" s="9">
        <f>IF(C25="","",AO25*AT25)</f>
        <v/>
      </c>
      <c r="AY25" s="9">
        <f>IF(C25="","",AU25+AV25+AW25+AX25)</f>
        <v/>
      </c>
    </row>
    <row r="26">
      <c r="A26" s="5" t="n">
        <v>22</v>
      </c>
      <c r="B26" s="6" t="n"/>
      <c r="C26" s="7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5">
        <f>COUNTIF(D26:AH26,"Ç")</f>
        <v/>
      </c>
      <c r="AJ26" s="5">
        <f>COUNTIF(D26:AH26,"HT")</f>
        <v/>
      </c>
      <c r="AK26" s="5">
        <f>COUNTIF(D26:AH26,"Yİ")</f>
        <v/>
      </c>
      <c r="AL26" s="5">
        <f>COUNTIF(D26:AH26,"R")</f>
        <v/>
      </c>
      <c r="AM26" s="5">
        <f>COUNTIF(D26:AH26,"Üİ")</f>
        <v/>
      </c>
      <c r="AN26" s="5">
        <f>COUNTIF(D26:AH26,"D")</f>
        <v/>
      </c>
      <c r="AO26" s="5">
        <f>COUNTIF(D26:AH26,"GT")</f>
        <v/>
      </c>
      <c r="AP26" s="5">
        <f>AM26+AN26</f>
        <v/>
      </c>
      <c r="AQ26" s="8" t="n"/>
      <c r="AR26" s="8" t="n"/>
      <c r="AS26" s="9">
        <f>IF(C26="","",C26/225)</f>
        <v/>
      </c>
      <c r="AT26" s="9">
        <f>IF(C26="","",C26/30)</f>
        <v/>
      </c>
      <c r="AU26" s="9">
        <f>IF(C26="","",MAX(0,C26-AT26*AP26))</f>
        <v/>
      </c>
      <c r="AV26" s="9">
        <f>IF(C26="","",N(AQ26)*AS26*1.5)</f>
        <v/>
      </c>
      <c r="AW26" s="9">
        <f>IF(C26="","",N(AR26)*AS26*1.25)</f>
        <v/>
      </c>
      <c r="AX26" s="9">
        <f>IF(C26="","",AO26*AT26)</f>
        <v/>
      </c>
      <c r="AY26" s="9">
        <f>IF(C26="","",AU26+AV26+AW26+AX26)</f>
        <v/>
      </c>
    </row>
    <row r="27">
      <c r="A27" s="5" t="n">
        <v>23</v>
      </c>
      <c r="B27" s="6" t="n"/>
      <c r="C27" s="7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5">
        <f>COUNTIF(D27:AH27,"Ç")</f>
        <v/>
      </c>
      <c r="AJ27" s="5">
        <f>COUNTIF(D27:AH27,"HT")</f>
        <v/>
      </c>
      <c r="AK27" s="5">
        <f>COUNTIF(D27:AH27,"Yİ")</f>
        <v/>
      </c>
      <c r="AL27" s="5">
        <f>COUNTIF(D27:AH27,"R")</f>
        <v/>
      </c>
      <c r="AM27" s="5">
        <f>COUNTIF(D27:AH27,"Üİ")</f>
        <v/>
      </c>
      <c r="AN27" s="5">
        <f>COUNTIF(D27:AH27,"D")</f>
        <v/>
      </c>
      <c r="AO27" s="5">
        <f>COUNTIF(D27:AH27,"GT")</f>
        <v/>
      </c>
      <c r="AP27" s="5">
        <f>AM27+AN27</f>
        <v/>
      </c>
      <c r="AQ27" s="8" t="n"/>
      <c r="AR27" s="8" t="n"/>
      <c r="AS27" s="9">
        <f>IF(C27="","",C27/225)</f>
        <v/>
      </c>
      <c r="AT27" s="9">
        <f>IF(C27="","",C27/30)</f>
        <v/>
      </c>
      <c r="AU27" s="9">
        <f>IF(C27="","",MAX(0,C27-AT27*AP27))</f>
        <v/>
      </c>
      <c r="AV27" s="9">
        <f>IF(C27="","",N(AQ27)*AS27*1.5)</f>
        <v/>
      </c>
      <c r="AW27" s="9">
        <f>IF(C27="","",N(AR27)*AS27*1.25)</f>
        <v/>
      </c>
      <c r="AX27" s="9">
        <f>IF(C27="","",AO27*AT27)</f>
        <v/>
      </c>
      <c r="AY27" s="9">
        <f>IF(C27="","",AU27+AV27+AW27+AX27)</f>
        <v/>
      </c>
    </row>
    <row r="28">
      <c r="A28" s="5" t="n">
        <v>24</v>
      </c>
      <c r="B28" s="6" t="n"/>
      <c r="C28" s="7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5">
        <f>COUNTIF(D28:AH28,"Ç")</f>
        <v/>
      </c>
      <c r="AJ28" s="5">
        <f>COUNTIF(D28:AH28,"HT")</f>
        <v/>
      </c>
      <c r="AK28" s="5">
        <f>COUNTIF(D28:AH28,"Yİ")</f>
        <v/>
      </c>
      <c r="AL28" s="5">
        <f>COUNTIF(D28:AH28,"R")</f>
        <v/>
      </c>
      <c r="AM28" s="5">
        <f>COUNTIF(D28:AH28,"Üİ")</f>
        <v/>
      </c>
      <c r="AN28" s="5">
        <f>COUNTIF(D28:AH28,"D")</f>
        <v/>
      </c>
      <c r="AO28" s="5">
        <f>COUNTIF(D28:AH28,"GT")</f>
        <v/>
      </c>
      <c r="AP28" s="5">
        <f>AM28+AN28</f>
        <v/>
      </c>
      <c r="AQ28" s="8" t="n"/>
      <c r="AR28" s="8" t="n"/>
      <c r="AS28" s="9">
        <f>IF(C28="","",C28/225)</f>
        <v/>
      </c>
      <c r="AT28" s="9">
        <f>IF(C28="","",C28/30)</f>
        <v/>
      </c>
      <c r="AU28" s="9">
        <f>IF(C28="","",MAX(0,C28-AT28*AP28))</f>
        <v/>
      </c>
      <c r="AV28" s="9">
        <f>IF(C28="","",N(AQ28)*AS28*1.5)</f>
        <v/>
      </c>
      <c r="AW28" s="9">
        <f>IF(C28="","",N(AR28)*AS28*1.25)</f>
        <v/>
      </c>
      <c r="AX28" s="9">
        <f>IF(C28="","",AO28*AT28)</f>
        <v/>
      </c>
      <c r="AY28" s="9">
        <f>IF(C28="","",AU28+AV28+AW28+AX28)</f>
        <v/>
      </c>
    </row>
    <row r="29">
      <c r="A29" s="5" t="n">
        <v>25</v>
      </c>
      <c r="B29" s="6" t="n"/>
      <c r="C29" s="7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5">
        <f>COUNTIF(D29:AH29,"Ç")</f>
        <v/>
      </c>
      <c r="AJ29" s="5">
        <f>COUNTIF(D29:AH29,"HT")</f>
        <v/>
      </c>
      <c r="AK29" s="5">
        <f>COUNTIF(D29:AH29,"Yİ")</f>
        <v/>
      </c>
      <c r="AL29" s="5">
        <f>COUNTIF(D29:AH29,"R")</f>
        <v/>
      </c>
      <c r="AM29" s="5">
        <f>COUNTIF(D29:AH29,"Üİ")</f>
        <v/>
      </c>
      <c r="AN29" s="5">
        <f>COUNTIF(D29:AH29,"D")</f>
        <v/>
      </c>
      <c r="AO29" s="5">
        <f>COUNTIF(D29:AH29,"GT")</f>
        <v/>
      </c>
      <c r="AP29" s="5">
        <f>AM29+AN29</f>
        <v/>
      </c>
      <c r="AQ29" s="8" t="n"/>
      <c r="AR29" s="8" t="n"/>
      <c r="AS29" s="9">
        <f>IF(C29="","",C29/225)</f>
        <v/>
      </c>
      <c r="AT29" s="9">
        <f>IF(C29="","",C29/30)</f>
        <v/>
      </c>
      <c r="AU29" s="9">
        <f>IF(C29="","",MAX(0,C29-AT29*AP29))</f>
        <v/>
      </c>
      <c r="AV29" s="9">
        <f>IF(C29="","",N(AQ29)*AS29*1.5)</f>
        <v/>
      </c>
      <c r="AW29" s="9">
        <f>IF(C29="","",N(AR29)*AS29*1.25)</f>
        <v/>
      </c>
      <c r="AX29" s="9">
        <f>IF(C29="","",AO29*AT29)</f>
        <v/>
      </c>
      <c r="AY29" s="9">
        <f>IF(C29="","",AU29+AV29+AW29+AX29)</f>
        <v/>
      </c>
    </row>
    <row r="30">
      <c r="B30" s="2" t="inlineStr">
        <is>
          <t>TOPLAM</t>
        </is>
      </c>
      <c r="AU30" s="10">
        <f>SUM(AU5:AU29)</f>
        <v/>
      </c>
      <c r="AV30" s="10">
        <f>SUM(AV5:AV29)</f>
        <v/>
      </c>
      <c r="AW30" s="10">
        <f>SUM(AW5:AW29)</f>
        <v/>
      </c>
      <c r="AX30" s="10">
        <f>SUM(AX5:AX29)</f>
        <v/>
      </c>
      <c r="AY30" s="10">
        <f>SUM(AY5:AY29)</f>
        <v/>
      </c>
    </row>
    <row r="32">
      <c r="A32" s="11" t="inlineStr">
        <is>
          <t>Bu şablon qray.app tarafından ücretsiz hazırlanmıştır — puantajı giriş-çıkıştan otomatik hesaplamak için: https://qray.app</t>
        </is>
      </c>
    </row>
  </sheetData>
  <mergeCells count="1">
    <mergeCell ref="A32:T32"/>
  </mergeCells>
  <conditionalFormatting sqref="D5:AH29">
    <cfRule type="cellIs" priority="1" operator="equal" dxfId="0">
      <formula>"Ç"</formula>
    </cfRule>
    <cfRule type="cellIs" priority="2" operator="equal" dxfId="1">
      <formula>"HT"</formula>
    </cfRule>
    <cfRule type="cellIs" priority="3" operator="equal" dxfId="2">
      <formula>"Yİ"</formula>
    </cfRule>
    <cfRule type="cellIs" priority="4" operator="equal" dxfId="3">
      <formula>"R"</formula>
    </cfRule>
    <cfRule type="cellIs" priority="5" operator="equal" dxfId="4">
      <formula>"Üİ"</formula>
    </cfRule>
    <cfRule type="cellIs" priority="6" operator="equal" dxfId="5">
      <formula>"D"</formula>
    </cfRule>
    <cfRule type="cellIs" priority="7" operator="equal" dxfId="6">
      <formula>"GT"</formula>
    </cfRule>
  </conditionalFormatting>
  <dataValidations count="1">
    <dataValidation sqref="D5:AH29" showDropDown="0" showInputMessage="0" showErrorMessage="0" allowBlank="1" type="list">
      <formula1>"Ç,HT,Yİ,R,Üİ,D,GT"</formula1>
    </dataValidation>
  </dataValidations>
  <hyperlinks>
    <hyperlink xmlns:r="http://schemas.openxmlformats.org/officeDocument/2006/relationships" ref="A3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Puantaj cetveli — nasıl kullanılır?</t>
        </is>
      </c>
    </row>
    <row r="3">
      <c r="A3" s="13" t="inlineStr">
        <is>
          <t>Kullanım:</t>
        </is>
      </c>
    </row>
    <row r="4">
      <c r="A4" s="14" t="inlineStr">
        <is>
          <t>1. "Ay / Yıl" hücresine ayı yazın. Her personel için ad soyad ve aylık brüt ücreti girin.</t>
        </is>
      </c>
    </row>
    <row r="5">
      <c r="A5" s="14" t="inlineStr">
        <is>
          <t>2. Her gün için listeden kod seçin: Ç çalıştı, HT hafta tatili, Yİ yıllık izin, R rapor, Üİ ücretsiz izin, D devamsız, GT genel tatilde (bayramda) çalıştı.</t>
        </is>
      </c>
    </row>
    <row r="6">
      <c r="A6" s="14" t="inlineStr">
        <is>
          <t>3. Ay içindeki fazla çalışma ve fazla sürelerle çalışma saatlerini sarı sütunlara yazın. Gün sayıları ve tutarlar otomatik hesaplanır.</t>
        </is>
      </c>
    </row>
    <row r="7">
      <c r="A7" s="13" t="inlineStr">
        <is>
          <t>Hesap kuralları (4857 sayılı İş Kanunu):</t>
        </is>
      </c>
    </row>
    <row r="8">
      <c r="A8" s="14" t="inlineStr">
        <is>
          <t>• Saatlik ücret = aylık brüt ÷ 225 (30 gün × 7,5 saat). Günlük ücret = aylık brüt ÷ 30.</t>
        </is>
      </c>
    </row>
    <row r="9">
      <c r="A9" s="14" t="inlineStr">
        <is>
          <t>• Gün karşılığı brüt = aylık brüt − günlük ücret × (ücretsiz izin + devamsız gün).</t>
        </is>
      </c>
    </row>
    <row r="10">
      <c r="A10" s="14" t="inlineStr">
        <is>
          <t>• Fazla çalışma (m.41): haftalık 45 saati aşan her saat, saatlik ücretin %50 fazlasıyla (1,5 katı) ödenir.</t>
        </is>
      </c>
    </row>
    <row r="11">
      <c r="A11" s="14" t="inlineStr">
        <is>
          <t>• Fazla sürelerle çalışma (m.41): sözleşmedeki haftalık süre 45 saatin altındaysa, o süreyi aşan ve 45 saate kadar olan her saat %25 fazlasıyla (1,25 katı) ödenir.</t>
        </is>
      </c>
    </row>
    <row r="12">
      <c r="A12" s="14" t="inlineStr">
        <is>
          <t>• Genel tatil (m.47): bayram ve genel tatilde çalışılan her gün için ayrıca 1 günlük ücret ödenir (GT sütunu).</t>
        </is>
      </c>
    </row>
    <row r="13">
      <c r="A13" s="14" t="inlineStr">
        <is>
          <t>• Yıllık toplam fazla çalışma 270 saati aşamaz. İşçi isterse zamlı ücret yerine serbest zaman kullanabilir.</t>
        </is>
      </c>
    </row>
    <row r="14">
      <c r="A14" s="13" t="inlineStr">
        <is>
          <t>Dikkat:</t>
        </is>
      </c>
    </row>
    <row r="15">
      <c r="A15" s="14" t="inlineStr">
        <is>
          <t>• Tutarlar brüttür; SGK primi, gelir vergisi ve damga vergisi hesaplanmaz.</t>
        </is>
      </c>
    </row>
    <row r="16">
      <c r="A16" s="14" t="inlineStr">
        <is>
          <t>• Rapor günlerinin ücrete etkisi şirket uygulamasına göre değişir; ücretten düşülecekse o günleri Üİ olarak işaretleyin.</t>
        </is>
      </c>
    </row>
    <row r="17">
      <c r="A17" s="14" t="inlineStr">
        <is>
          <t>• İş sözleşmesi ya da toplu sözleşme daha yüksek oranlar öngörebilir. Bu şablon bilgilendirme amaçlıdır; hukuki ya da mali müşavirlik görüşü değildir.</t>
        </is>
      </c>
    </row>
    <row r="20">
      <c r="A20" s="11" t="inlineStr">
        <is>
          <t>Bu şablon qray.app tarafından ücretsiz hazırlanmıştır — puantajı giriş-çıkıştan otomatik hesaplamak için: https://qray.app</t>
        </is>
      </c>
    </row>
  </sheetData>
  <mergeCells count="1">
    <mergeCell ref="A20"/>
  </mergeCells>
  <hyperlinks>
    <hyperlink xmlns:r="http://schemas.openxmlformats.org/officeDocument/2006/relationships" ref="A2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2026-09-24T20:45:29Z</dcterms:created>
  <dcterms:modified xmlns:dcterms="http://purl.org/dc/terms/" xmlns:xsi="http://www.w3.org/2001/XMLSchema-instance" xsi:type="dcterms:W3CDTF">2026-09-24T20:45:29Z</dcterms:modified>
</cp:coreProperties>
</file>